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<sst xmlns="http://schemas.openxmlformats.org/spreadsheetml/2006/main" count="18" uniqueCount="18">
  <si>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60% HCl</t>
  </si>
  <si>
    <t>Time</t>
  </si>
  <si>
    <t>Average of experiment 5</t>
  </si>
  <si>
    <t xml:space="preserve">70% HCl </t>
  </si>
  <si>
    <t>`100</t>
  </si>
  <si>
    <t>Average of experiment 4</t>
  </si>
  <si>
    <t>80% HCl</t>
  </si>
  <si>
    <t>Average of Experiment 3</t>
  </si>
  <si>
    <t>90 %  HCl</t>
  </si>
  <si>
    <t>Average of Experiment 2</t>
  </si>
  <si>
    <t>100% HCl</t>
  </si>
  <si>
    <t>Experiment 5</t>
  </si>
  <si>
    <t>Experiment 4</t>
  </si>
  <si>
    <t>Experiment 3</t>
  </si>
  <si>
    <t>Experiment 2</t>
  </si>
  <si>
    <t>Experiment 1</t>
  </si>
  <si>
    <t>% Concentration</t>
  </si>
  <si>
    <t>Time to completion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</si>
</sst>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Experiment 4 705 HCL</a:t>
            </a:r>
          </a:p>
        </c:rich>
      </c:tx>
      <c:layout>
        <c:manualLayout>
          <c:xMode val="factor"/>
          <c:yMode val="factor"/>
          <c:x val="-0.01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825"/>
          <c:w val="0.784"/>
          <c:h val="0.74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Sheet1!$A$4:$A$12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</c:numCache>
            </c:numRef>
          </c:xVal>
          <c:yVal>
            <c:numRef>
              <c:f>Sheet1!$I$4:$I$12</c:f>
              <c:numCache>
                <c:ptCount val="9"/>
                <c:pt idx="0">
                  <c:v>100</c:v>
                </c:pt>
                <c:pt idx="1">
                  <c:v>77.5</c:v>
                </c:pt>
                <c:pt idx="2">
                  <c:v>66.5</c:v>
                </c:pt>
                <c:pt idx="3">
                  <c:v>56</c:v>
                </c:pt>
                <c:pt idx="4">
                  <c:v>43.5</c:v>
                </c:pt>
                <c:pt idx="5">
                  <c:v>30.5</c:v>
                </c:pt>
                <c:pt idx="6">
                  <c:v>18.5</c:v>
                </c:pt>
                <c:pt idx="7">
                  <c:v>4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Sheet1!$A$4:$A$12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</c:numCache>
            </c:numRef>
          </c:xVal>
          <c:yVal>
            <c:numRef>
              <c:f>Sheet1!$K$4:$K$12</c:f>
              <c:numCache>
                <c:ptCount val="9"/>
                <c:pt idx="0">
                  <c:v>100</c:v>
                </c:pt>
                <c:pt idx="1">
                  <c:v>59.699999999999996</c:v>
                </c:pt>
                <c:pt idx="2">
                  <c:v>35.640899999999995</c:v>
                </c:pt>
                <c:pt idx="3">
                  <c:v>21.2776173</c:v>
                </c:pt>
                <c:pt idx="4">
                  <c:v>12.702737528099997</c:v>
                </c:pt>
                <c:pt idx="5">
                  <c:v>7.583534304275698</c:v>
                </c:pt>
                <c:pt idx="6">
                  <c:v>4.527369979652591</c:v>
                </c:pt>
                <c:pt idx="7">
                  <c:v>2.7028398778525973</c:v>
                </c:pt>
                <c:pt idx="8">
                  <c:v>1.613595407078</c:v>
                </c:pt>
              </c:numCache>
            </c:numRef>
          </c:yVal>
          <c:smooth val="0"/>
        </c:ser>
        <c:axId val="38996239"/>
        <c:axId val="15421832"/>
      </c:scatterChart>
      <c:valAx>
        <c:axId val="3899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21832"/>
        <c:crosses val="autoZero"/>
        <c:crossBetween val="midCat"/>
        <c:dispUnits/>
      </c:valAx>
      <c:valAx>
        <c:axId val="1542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of Reaction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96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75"/>
          <c:y val="0.8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 5 60% HCL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3375"/>
          <c:w val="0.736"/>
          <c:h val="0.69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Sheet1!$A$4:$A$15</c:f>
              <c:numCache>
                <c:ptCount val="1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</c:numCache>
            </c:numRef>
          </c:xVal>
          <c:yVal>
            <c:numRef>
              <c:f>Sheet1!$D$4:$D$15</c:f>
              <c:numCache>
                <c:ptCount val="12"/>
                <c:pt idx="0">
                  <c:v>100</c:v>
                </c:pt>
                <c:pt idx="1">
                  <c:v>86.5</c:v>
                </c:pt>
                <c:pt idx="2">
                  <c:v>74.5</c:v>
                </c:pt>
                <c:pt idx="3">
                  <c:v>65</c:v>
                </c:pt>
                <c:pt idx="4">
                  <c:v>55.5</c:v>
                </c:pt>
                <c:pt idx="5">
                  <c:v>48.5</c:v>
                </c:pt>
                <c:pt idx="6">
                  <c:v>43</c:v>
                </c:pt>
                <c:pt idx="7">
                  <c:v>39</c:v>
                </c:pt>
                <c:pt idx="8">
                  <c:v>36</c:v>
                </c:pt>
                <c:pt idx="9">
                  <c:v>34</c:v>
                </c:pt>
                <c:pt idx="10">
                  <c:v>31</c:v>
                </c:pt>
                <c:pt idx="11">
                  <c:v>29.5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Sheet1!$A$4:$A$15</c:f>
              <c:numCache>
                <c:ptCount val="1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</c:numCache>
            </c:numRef>
          </c:xVal>
          <c:yVal>
            <c:numRef>
              <c:f>Sheet1!$F$4:$F$15</c:f>
              <c:numCache>
                <c:ptCount val="12"/>
                <c:pt idx="0">
                  <c:v>100</c:v>
                </c:pt>
                <c:pt idx="1">
                  <c:v>89.554</c:v>
                </c:pt>
                <c:pt idx="2">
                  <c:v>80.19918915999999</c:v>
                </c:pt>
                <c:pt idx="3">
                  <c:v>71.8215818603464</c:v>
                </c:pt>
                <c:pt idx="4">
                  <c:v>64.31909941921461</c:v>
                </c:pt>
                <c:pt idx="5">
                  <c:v>57.600326293883455</c:v>
                </c:pt>
                <c:pt idx="6">
                  <c:v>51.58339620922439</c:v>
                </c:pt>
                <c:pt idx="7">
                  <c:v>46.1949946412088</c:v>
                </c:pt>
                <c:pt idx="8">
                  <c:v>41.36946550098813</c:v>
                </c:pt>
                <c:pt idx="9">
                  <c:v>37.04801113475491</c:v>
                </c:pt>
                <c:pt idx="10">
                  <c:v>33.17797589161841</c:v>
                </c:pt>
                <c:pt idx="11">
                  <c:v>29.712204529979953</c:v>
                </c:pt>
              </c:numCache>
            </c:numRef>
          </c:yVal>
          <c:smooth val="0"/>
        </c:ser>
        <c:axId val="4578761"/>
        <c:axId val="41208850"/>
      </c:scatterChart>
      <c:valAx>
        <c:axId val="4578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08850"/>
        <c:crosses val="autoZero"/>
        <c:crossBetween val="midCat"/>
        <c:dispUnits/>
      </c:valAx>
      <c:valAx>
        <c:axId val="41208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Perdentage of Reaction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87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 3 80% HCL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Sheet1!$A$4:$A$11</c:f>
              <c:numCach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Sheet1!$N$4:$N$11</c:f>
              <c:numCache>
                <c:ptCount val="8"/>
                <c:pt idx="0">
                  <c:v>100</c:v>
                </c:pt>
                <c:pt idx="1">
                  <c:v>62.5</c:v>
                </c:pt>
                <c:pt idx="2">
                  <c:v>51</c:v>
                </c:pt>
                <c:pt idx="3">
                  <c:v>43</c:v>
                </c:pt>
                <c:pt idx="4">
                  <c:v>27.5</c:v>
                </c:pt>
                <c:pt idx="5">
                  <c:v>14</c:v>
                </c:pt>
                <c:pt idx="6">
                  <c:v>3.5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Sheet1!$A$4:$A$11</c:f>
              <c:numCach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Sheet1!$P$4:$P$11</c:f>
              <c:numCache>
                <c:ptCount val="8"/>
                <c:pt idx="0">
                  <c:v>100</c:v>
                </c:pt>
                <c:pt idx="1">
                  <c:v>52.61</c:v>
                </c:pt>
                <c:pt idx="2">
                  <c:v>27.678121</c:v>
                </c:pt>
                <c:pt idx="3">
                  <c:v>14.561459458100002</c:v>
                </c:pt>
                <c:pt idx="4">
                  <c:v>7.66078382090641</c:v>
                </c:pt>
                <c:pt idx="5">
                  <c:v>4.030338368178862</c:v>
                </c:pt>
                <c:pt idx="6">
                  <c:v>2.1203610154988994</c:v>
                </c:pt>
                <c:pt idx="7">
                  <c:v>1.1155219302539712</c:v>
                </c:pt>
              </c:numCache>
            </c:numRef>
          </c:yVal>
          <c:smooth val="0"/>
        </c:ser>
        <c:axId val="35335331"/>
        <c:axId val="49582524"/>
      </c:scatterChart>
      <c:valAx>
        <c:axId val="3533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82524"/>
        <c:crosses val="autoZero"/>
        <c:crossBetween val="midCat"/>
        <c:dispUnits/>
      </c:valAx>
      <c:valAx>
        <c:axId val="4958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to Complete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5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 2 90% HCL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5175"/>
          <c:w val="0.76575"/>
          <c:h val="0.6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Sheet1!$A$4:$A$8</c:f>
              <c:numCache>
                <c:ptCount val="5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Sheet1!$S$4:$S$8</c:f>
              <c:numCache>
                <c:ptCount val="5"/>
                <c:pt idx="0">
                  <c:v>100</c:v>
                </c:pt>
                <c:pt idx="1">
                  <c:v>54</c:v>
                </c:pt>
                <c:pt idx="2">
                  <c:v>29</c:v>
                </c:pt>
                <c:pt idx="3">
                  <c:v>17.5</c:v>
                </c:pt>
                <c:pt idx="4">
                  <c:v>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Sheet1!$A$4:$A$8</c:f>
              <c:numCache>
                <c:ptCount val="5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Sheet1!$U$4:$U$8</c:f>
              <c:numCache>
                <c:ptCount val="5"/>
                <c:pt idx="0">
                  <c:v>100</c:v>
                </c:pt>
                <c:pt idx="1">
                  <c:v>38.18</c:v>
                </c:pt>
                <c:pt idx="2">
                  <c:v>14.577123999999998</c:v>
                </c:pt>
                <c:pt idx="3">
                  <c:v>5.565545943199998</c:v>
                </c:pt>
                <c:pt idx="4">
                  <c:v>2.124925441113759</c:v>
                </c:pt>
              </c:numCache>
            </c:numRef>
          </c:yVal>
          <c:smooth val="0"/>
        </c:ser>
        <c:axId val="43589533"/>
        <c:axId val="56761478"/>
      </c:scatterChart>
      <c:valAx>
        <c:axId val="4358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61478"/>
        <c:crosses val="autoZero"/>
        <c:crossBetween val="midCat"/>
        <c:dispUnits/>
      </c:valAx>
      <c:valAx>
        <c:axId val="5676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to Completion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89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0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 1 100 % HCL</a:t>
            </a:r>
          </a:p>
        </c:rich>
      </c:tx>
      <c:layout>
        <c:manualLayout>
          <c:xMode val="factor"/>
          <c:yMode val="factor"/>
          <c:x val="-0.126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2425"/>
          <c:w val="0.766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Sheet1!$A$4:$A$6</c:f>
              <c:numCache>
                <c:ptCount val="3"/>
                <c:pt idx="0">
                  <c:v>0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Sheet1!$X$4:$X$6</c:f>
              <c:numCache>
                <c:ptCount val="3"/>
                <c:pt idx="0">
                  <c:v>100</c:v>
                </c:pt>
                <c:pt idx="1">
                  <c:v>30.5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Sheet1!$A$4:$A$6</c:f>
              <c:numCache>
                <c:ptCount val="3"/>
                <c:pt idx="0">
                  <c:v>0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Sheet1!$Z$4:$Z$6</c:f>
              <c:numCache>
                <c:ptCount val="3"/>
                <c:pt idx="0">
                  <c:v>100</c:v>
                </c:pt>
                <c:pt idx="1">
                  <c:v>15.25</c:v>
                </c:pt>
                <c:pt idx="2">
                  <c:v>2.325625</c:v>
                </c:pt>
              </c:numCache>
            </c:numRef>
          </c:yVal>
          <c:smooth val="0"/>
        </c:ser>
        <c:axId val="41091255"/>
        <c:axId val="34276976"/>
      </c:scatterChart>
      <c:valAx>
        <c:axId val="4109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6976"/>
        <c:crosses val="autoZero"/>
        <c:crossBetween val="midCat"/>
        <c:dispUnits/>
      </c:valAx>
      <c:valAx>
        <c:axId val="3427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to Completion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91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04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Acid Concentration AgainstTtime to Completion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Sheet1!$AB$7:$AB$10</c:f>
              <c:numCache>
                <c:ptCount val="4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100</c:v>
                </c:pt>
              </c:numCache>
            </c:numRef>
          </c:xVal>
          <c:yVal>
            <c:numRef>
              <c:f>Sheet1!$AD$7:$AD$10</c:f>
              <c:numCache>
                <c:ptCount val="4"/>
                <c:pt idx="0">
                  <c:v>240</c:v>
                </c:pt>
                <c:pt idx="1">
                  <c:v>210</c:v>
                </c:pt>
                <c:pt idx="2">
                  <c:v>120</c:v>
                </c:pt>
                <c:pt idx="3">
                  <c:v>60</c:v>
                </c:pt>
              </c:numCache>
            </c:numRef>
          </c:yVal>
          <c:smooth val="0"/>
        </c:ser>
        <c:axId val="40057329"/>
        <c:axId val="24971642"/>
      </c:scatterChart>
      <c:valAx>
        <c:axId val="4005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Acid Concentraion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71642"/>
        <c:crosses val="autoZero"/>
        <c:crossBetween val="midCat"/>
        <c:dispUnits/>
      </c:valAx>
      <c:valAx>
        <c:axId val="24971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to Completion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57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16</xdr:row>
      <xdr:rowOff>114300</xdr:rowOff>
    </xdr:from>
    <xdr:to>
      <xdr:col>9</xdr:col>
      <xdr:colOff>704850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5057775" y="2705100"/>
        <a:ext cx="46577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16</xdr:row>
      <xdr:rowOff>123825</xdr:rowOff>
    </xdr:from>
    <xdr:to>
      <xdr:col>5</xdr:col>
      <xdr:colOff>152400</xdr:colOff>
      <xdr:row>33</xdr:row>
      <xdr:rowOff>104775</xdr:rowOff>
    </xdr:to>
    <xdr:graphicFrame>
      <xdr:nvGraphicFramePr>
        <xdr:cNvPr id="2" name="Chart 5"/>
        <xdr:cNvGraphicFramePr/>
      </xdr:nvGraphicFramePr>
      <xdr:xfrm>
        <a:off x="247650" y="2714625"/>
        <a:ext cx="47815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914400</xdr:colOff>
      <xdr:row>17</xdr:row>
      <xdr:rowOff>114300</xdr:rowOff>
    </xdr:from>
    <xdr:to>
      <xdr:col>13</xdr:col>
      <xdr:colOff>1123950</xdr:colOff>
      <xdr:row>36</xdr:row>
      <xdr:rowOff>76200</xdr:rowOff>
    </xdr:to>
    <xdr:graphicFrame>
      <xdr:nvGraphicFramePr>
        <xdr:cNvPr id="3" name="Chart 6"/>
        <xdr:cNvGraphicFramePr/>
      </xdr:nvGraphicFramePr>
      <xdr:xfrm>
        <a:off x="9925050" y="2867025"/>
        <a:ext cx="46767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1381125</xdr:colOff>
      <xdr:row>18</xdr:row>
      <xdr:rowOff>19050</xdr:rowOff>
    </xdr:from>
    <xdr:to>
      <xdr:col>18</xdr:col>
      <xdr:colOff>485775</xdr:colOff>
      <xdr:row>35</xdr:row>
      <xdr:rowOff>0</xdr:rowOff>
    </xdr:to>
    <xdr:graphicFrame>
      <xdr:nvGraphicFramePr>
        <xdr:cNvPr id="4" name="Chart 7"/>
        <xdr:cNvGraphicFramePr/>
      </xdr:nvGraphicFramePr>
      <xdr:xfrm>
        <a:off x="14859000" y="2933700"/>
        <a:ext cx="46767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971550</xdr:colOff>
      <xdr:row>18</xdr:row>
      <xdr:rowOff>66675</xdr:rowOff>
    </xdr:from>
    <xdr:to>
      <xdr:col>21</xdr:col>
      <xdr:colOff>333375</xdr:colOff>
      <xdr:row>36</xdr:row>
      <xdr:rowOff>47625</xdr:rowOff>
    </xdr:to>
    <xdr:graphicFrame>
      <xdr:nvGraphicFramePr>
        <xdr:cNvPr id="5" name="Chart 8"/>
        <xdr:cNvGraphicFramePr/>
      </xdr:nvGraphicFramePr>
      <xdr:xfrm>
        <a:off x="20021550" y="2981325"/>
        <a:ext cx="467677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504825</xdr:colOff>
      <xdr:row>18</xdr:row>
      <xdr:rowOff>57150</xdr:rowOff>
    </xdr:from>
    <xdr:to>
      <xdr:col>28</xdr:col>
      <xdr:colOff>381000</xdr:colOff>
      <xdr:row>35</xdr:row>
      <xdr:rowOff>38100</xdr:rowOff>
    </xdr:to>
    <xdr:graphicFrame>
      <xdr:nvGraphicFramePr>
        <xdr:cNvPr id="6" name="Chart 9"/>
        <xdr:cNvGraphicFramePr/>
      </xdr:nvGraphicFramePr>
      <xdr:xfrm>
        <a:off x="24869775" y="2971800"/>
        <a:ext cx="467677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V4">
      <selection activeCell="AD7" activeCellId="1" sqref="AB7:AB10 AD7:AD10"/>
    </sheetView>
  </sheetViews>
  <sheetFormatPr defaultColWidth="9.140625" defaultRowHeight="12.75"/>
  <cols>
    <col min="4" max="6" width="22.8515625" style="0" customWidth="1"/>
    <col min="8" max="8" width="9.00390625" style="0" customWidth="1"/>
    <col min="9" max="11" width="21.00390625" style="0" customWidth="1"/>
    <col min="12" max="12" width="15.8515625" style="0" customWidth="1"/>
    <col min="14" max="16" width="21.7109375" style="0" customWidth="1"/>
    <col min="18" max="18" width="9.28125" style="0" customWidth="1"/>
    <col min="19" max="21" width="26.57421875" style="0" customWidth="1"/>
    <col min="28" max="28" width="17.140625" style="0" customWidth="1"/>
    <col min="30" max="30" width="17.57421875" style="0" customWidth="1"/>
  </cols>
  <sheetData>
    <row r="1" spans="1:27" ht="12.75">
      <c r="A1" s="1"/>
      <c r="B1" s="2" t="s">
        <v>11</v>
      </c>
      <c r="C1" s="2"/>
      <c r="D1" s="2"/>
      <c r="E1" s="1"/>
      <c r="F1" s="1"/>
      <c r="G1" s="2" t="s">
        <v>12</v>
      </c>
      <c r="H1" s="2"/>
      <c r="I1" s="2"/>
      <c r="J1" s="1"/>
      <c r="K1" s="1"/>
      <c r="L1" s="2" t="s">
        <v>13</v>
      </c>
      <c r="M1" s="2"/>
      <c r="N1" s="2"/>
      <c r="O1" s="1"/>
      <c r="P1" s="1"/>
      <c r="Q1" s="2" t="s">
        <v>14</v>
      </c>
      <c r="R1" s="2"/>
      <c r="S1" s="2"/>
      <c r="T1" s="1"/>
      <c r="U1" s="1"/>
      <c r="V1" s="1" t="s">
        <v>15</v>
      </c>
      <c r="W1" s="1"/>
      <c r="X1" s="1"/>
      <c r="Y1" s="1"/>
      <c r="Z1" s="1"/>
      <c r="AA1" s="1"/>
    </row>
    <row r="2" spans="1:27" ht="12.75">
      <c r="A2" s="1" t="s">
        <v>1</v>
      </c>
      <c r="B2" s="1" t="s">
        <v>0</v>
      </c>
      <c r="C2" s="1"/>
      <c r="D2" s="1" t="s">
        <v>2</v>
      </c>
      <c r="E2" s="1"/>
      <c r="F2" s="1"/>
      <c r="G2" s="1" t="s">
        <v>3</v>
      </c>
      <c r="H2" s="1"/>
      <c r="I2" s="1" t="s">
        <v>5</v>
      </c>
      <c r="J2" s="1"/>
      <c r="K2" s="1"/>
      <c r="L2" s="1" t="s">
        <v>6</v>
      </c>
      <c r="M2" s="1"/>
      <c r="N2" s="1" t="s">
        <v>7</v>
      </c>
      <c r="O2" s="1"/>
      <c r="P2" s="1"/>
      <c r="Q2" s="1" t="s">
        <v>8</v>
      </c>
      <c r="R2" s="1"/>
      <c r="S2" s="1" t="s">
        <v>9</v>
      </c>
      <c r="T2" s="1"/>
      <c r="U2" s="1"/>
      <c r="V2" s="1" t="s">
        <v>10</v>
      </c>
      <c r="W2" s="1"/>
      <c r="X2" s="1"/>
      <c r="Y2" s="1"/>
      <c r="Z2" s="1"/>
      <c r="AA2" s="1"/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v>0</v>
      </c>
      <c r="B4" s="1">
        <v>0</v>
      </c>
      <c r="C4" s="1">
        <v>0</v>
      </c>
      <c r="D4" s="1">
        <f>100-AVERAGE(B4,C4)</f>
        <v>100</v>
      </c>
      <c r="E4" s="1"/>
      <c r="F4" s="1">
        <f>100*0.89554^(A4/30)</f>
        <v>100</v>
      </c>
      <c r="G4" s="1">
        <v>0</v>
      </c>
      <c r="H4" s="1">
        <v>0</v>
      </c>
      <c r="I4" s="1">
        <f>100-AVERAGE(G4,H4)</f>
        <v>100</v>
      </c>
      <c r="J4" s="1"/>
      <c r="K4" s="1">
        <f>100*0.597^(A4/30)</f>
        <v>100</v>
      </c>
      <c r="L4" s="1">
        <v>0</v>
      </c>
      <c r="M4" s="1">
        <v>0</v>
      </c>
      <c r="N4" s="1">
        <f>100-AVERAGE(L4,M4)</f>
        <v>100</v>
      </c>
      <c r="O4" s="1"/>
      <c r="P4" s="1">
        <f>100*0.5261^(A4/30)</f>
        <v>100</v>
      </c>
      <c r="Q4" s="1">
        <v>0</v>
      </c>
      <c r="R4" s="1">
        <v>0</v>
      </c>
      <c r="S4" s="1">
        <f>100-AVERAGE(Q4,R4)</f>
        <v>100</v>
      </c>
      <c r="T4" s="1">
        <f>S5/S4</f>
        <v>0.54</v>
      </c>
      <c r="U4" s="1">
        <f>100*0.3818^(A4/30)</f>
        <v>100</v>
      </c>
      <c r="V4" s="1">
        <v>0</v>
      </c>
      <c r="W4" s="1">
        <v>0</v>
      </c>
      <c r="X4" s="1">
        <f>100-AVERAGE(V4,W4)</f>
        <v>100</v>
      </c>
      <c r="Y4" s="1">
        <f>X5/X4</f>
        <v>0.305</v>
      </c>
      <c r="Z4" s="1">
        <f>100*0.1525^(A4/30)</f>
        <v>100</v>
      </c>
      <c r="AA4" s="1"/>
    </row>
    <row r="5" spans="1:27" ht="12.75">
      <c r="A5" s="1">
        <v>30</v>
      </c>
      <c r="B5" s="1">
        <v>16</v>
      </c>
      <c r="C5" s="1">
        <v>11</v>
      </c>
      <c r="D5" s="1">
        <f aca="true" t="shared" si="0" ref="D5:D15">100-AVERAGE(B5,C5)</f>
        <v>86.5</v>
      </c>
      <c r="E5" s="1">
        <f>D5/D4</f>
        <v>0.865</v>
      </c>
      <c r="F5" s="1">
        <f aca="true" t="shared" si="1" ref="F5:F15">100*0.89554^(A5/30)</f>
        <v>89.554</v>
      </c>
      <c r="G5" s="1">
        <v>23</v>
      </c>
      <c r="H5" s="1">
        <v>22</v>
      </c>
      <c r="I5" s="1">
        <f aca="true" t="shared" si="2" ref="I5:I12">100-AVERAGE(G5,H5)</f>
        <v>77.5</v>
      </c>
      <c r="J5" s="1">
        <f>I5/I4</f>
        <v>0.775</v>
      </c>
      <c r="K5" s="1">
        <f aca="true" t="shared" si="3" ref="K5:K12">100*0.597^(A5/30)</f>
        <v>59.699999999999996</v>
      </c>
      <c r="L5" s="1">
        <v>38</v>
      </c>
      <c r="M5" s="1">
        <v>37</v>
      </c>
      <c r="N5" s="1">
        <f aca="true" t="shared" si="4" ref="N5:N11">100-AVERAGE(L5,M5)</f>
        <v>62.5</v>
      </c>
      <c r="O5" s="1">
        <f>N5/N4</f>
        <v>0.625</v>
      </c>
      <c r="P5" s="1">
        <f aca="true" t="shared" si="5" ref="P5:P11">100*0.5261^(A5/30)</f>
        <v>52.61</v>
      </c>
      <c r="Q5" s="1">
        <v>49</v>
      </c>
      <c r="R5" s="1">
        <v>43</v>
      </c>
      <c r="S5" s="1">
        <f>100-AVERAGE(Q5,R5)</f>
        <v>54</v>
      </c>
      <c r="T5" s="1">
        <f>S6/S5</f>
        <v>0.5370370370370371</v>
      </c>
      <c r="U5" s="1">
        <f>100*0.3818^(A5/30)</f>
        <v>38.18</v>
      </c>
      <c r="V5" s="1">
        <v>67</v>
      </c>
      <c r="W5" s="1">
        <v>72</v>
      </c>
      <c r="X5" s="1">
        <f>100-AVERAGE(V5,W5)</f>
        <v>30.5</v>
      </c>
      <c r="Y5" s="1">
        <f>X6/X5</f>
        <v>0</v>
      </c>
      <c r="Z5" s="1">
        <f>100*0.1525^(A5/30)</f>
        <v>15.25</v>
      </c>
      <c r="AA5" s="1"/>
    </row>
    <row r="6" spans="1:30" ht="12.75">
      <c r="A6" s="1">
        <v>60</v>
      </c>
      <c r="B6" s="1">
        <v>27</v>
      </c>
      <c r="C6" s="1">
        <v>24</v>
      </c>
      <c r="D6" s="1">
        <f t="shared" si="0"/>
        <v>74.5</v>
      </c>
      <c r="E6" s="1">
        <f aca="true" t="shared" si="6" ref="E6:E15">D6/D5</f>
        <v>0.861271676300578</v>
      </c>
      <c r="F6" s="1">
        <f t="shared" si="1"/>
        <v>80.19918915999999</v>
      </c>
      <c r="G6" s="1">
        <v>34</v>
      </c>
      <c r="H6" s="1">
        <v>33</v>
      </c>
      <c r="I6" s="1">
        <f t="shared" si="2"/>
        <v>66.5</v>
      </c>
      <c r="J6" s="1">
        <f aca="true" t="shared" si="7" ref="J6:J12">I6/I5</f>
        <v>0.8580645161290322</v>
      </c>
      <c r="K6" s="1">
        <f t="shared" si="3"/>
        <v>35.640899999999995</v>
      </c>
      <c r="L6" s="1">
        <v>49</v>
      </c>
      <c r="M6" s="1">
        <v>49</v>
      </c>
      <c r="N6" s="1">
        <f t="shared" si="4"/>
        <v>51</v>
      </c>
      <c r="O6" s="1">
        <f aca="true" t="shared" si="8" ref="O6:O11">N6/N5</f>
        <v>0.816</v>
      </c>
      <c r="P6" s="1">
        <f t="shared" si="5"/>
        <v>27.678121</v>
      </c>
      <c r="Q6" s="1">
        <v>73</v>
      </c>
      <c r="R6" s="1">
        <v>69</v>
      </c>
      <c r="S6" s="1">
        <f>100-AVERAGE(Q6,R6)</f>
        <v>29</v>
      </c>
      <c r="T6" s="1">
        <f>S7/S6</f>
        <v>0.603448275862069</v>
      </c>
      <c r="U6" s="1">
        <f>100*0.3818^(A6/30)</f>
        <v>14.577123999999998</v>
      </c>
      <c r="V6" s="1">
        <v>100</v>
      </c>
      <c r="W6" s="1">
        <v>100</v>
      </c>
      <c r="X6" s="1">
        <f>100-AVERAGE(V6,W6)</f>
        <v>0</v>
      </c>
      <c r="Y6" s="1">
        <v>0.1525</v>
      </c>
      <c r="Z6" s="1">
        <f>100*0.1525^(A6/30)</f>
        <v>2.325625</v>
      </c>
      <c r="AA6" s="1"/>
      <c r="AB6" t="s">
        <v>16</v>
      </c>
      <c r="AD6" t="s">
        <v>17</v>
      </c>
    </row>
    <row r="7" spans="1:30" ht="12.75">
      <c r="A7" s="1">
        <v>90</v>
      </c>
      <c r="B7" s="1">
        <v>36</v>
      </c>
      <c r="C7" s="1">
        <v>34</v>
      </c>
      <c r="D7" s="1">
        <f t="shared" si="0"/>
        <v>65</v>
      </c>
      <c r="E7" s="1">
        <f t="shared" si="6"/>
        <v>0.87248322147651</v>
      </c>
      <c r="F7" s="1">
        <f t="shared" si="1"/>
        <v>71.8215818603464</v>
      </c>
      <c r="G7" s="1">
        <v>43</v>
      </c>
      <c r="H7" s="1">
        <v>45</v>
      </c>
      <c r="I7" s="1">
        <f t="shared" si="2"/>
        <v>56</v>
      </c>
      <c r="J7" s="1">
        <f t="shared" si="7"/>
        <v>0.8421052631578947</v>
      </c>
      <c r="K7" s="1">
        <f t="shared" si="3"/>
        <v>21.2776173</v>
      </c>
      <c r="L7" s="1">
        <v>56</v>
      </c>
      <c r="M7" s="1">
        <v>58</v>
      </c>
      <c r="N7" s="1">
        <f t="shared" si="4"/>
        <v>43</v>
      </c>
      <c r="O7" s="1">
        <f t="shared" si="8"/>
        <v>0.8431372549019608</v>
      </c>
      <c r="P7" s="1">
        <f t="shared" si="5"/>
        <v>14.561459458100002</v>
      </c>
      <c r="Q7" s="1">
        <v>89</v>
      </c>
      <c r="R7" s="1">
        <v>76</v>
      </c>
      <c r="S7" s="1">
        <f>100-AVERAGE(Q7,R7)</f>
        <v>17.5</v>
      </c>
      <c r="T7" s="1">
        <f>S8/S7</f>
        <v>0.22857142857142856</v>
      </c>
      <c r="U7" s="1">
        <f>100*0.3818^(A7/30)</f>
        <v>5.565545943199998</v>
      </c>
      <c r="V7" s="1"/>
      <c r="W7" s="1"/>
      <c r="X7" s="1"/>
      <c r="Y7" s="1"/>
      <c r="Z7" s="1"/>
      <c r="AA7" s="1"/>
      <c r="AB7">
        <v>70</v>
      </c>
      <c r="AD7">
        <v>240</v>
      </c>
    </row>
    <row r="8" spans="1:30" ht="12.75">
      <c r="A8" s="1">
        <v>120</v>
      </c>
      <c r="B8" s="1">
        <v>46</v>
      </c>
      <c r="C8" s="1">
        <v>43</v>
      </c>
      <c r="D8" s="1">
        <f t="shared" si="0"/>
        <v>55.5</v>
      </c>
      <c r="E8" s="1">
        <f t="shared" si="6"/>
        <v>0.8538461538461538</v>
      </c>
      <c r="F8" s="1">
        <f t="shared" si="1"/>
        <v>64.31909941921461</v>
      </c>
      <c r="G8" s="1">
        <v>57</v>
      </c>
      <c r="H8" s="1">
        <v>56</v>
      </c>
      <c r="I8" s="1">
        <f t="shared" si="2"/>
        <v>43.5</v>
      </c>
      <c r="J8" s="1">
        <f t="shared" si="7"/>
        <v>0.7767857142857143</v>
      </c>
      <c r="K8" s="1">
        <f t="shared" si="3"/>
        <v>12.702737528099997</v>
      </c>
      <c r="L8" s="1">
        <v>71</v>
      </c>
      <c r="M8" s="1">
        <v>74</v>
      </c>
      <c r="N8" s="1">
        <f t="shared" si="4"/>
        <v>27.5</v>
      </c>
      <c r="O8" s="1">
        <f t="shared" si="8"/>
        <v>0.6395348837209303</v>
      </c>
      <c r="P8" s="1">
        <f t="shared" si="5"/>
        <v>7.66078382090641</v>
      </c>
      <c r="Q8" s="1">
        <v>100</v>
      </c>
      <c r="R8" s="1">
        <v>92</v>
      </c>
      <c r="S8" s="1">
        <f>100-AVERAGE(Q8,R8)</f>
        <v>4</v>
      </c>
      <c r="T8" s="1">
        <f>S9/S8</f>
        <v>0</v>
      </c>
      <c r="U8" s="1">
        <f>100*0.3818^(A8/30)</f>
        <v>2.124925441113759</v>
      </c>
      <c r="V8" s="1"/>
      <c r="W8" s="1"/>
      <c r="X8" s="1"/>
      <c r="Y8" s="1"/>
      <c r="Z8" s="1"/>
      <c r="AA8" s="1"/>
      <c r="AB8">
        <v>80</v>
      </c>
      <c r="AD8">
        <v>210</v>
      </c>
    </row>
    <row r="9" spans="1:30" ht="12.75">
      <c r="A9" s="1">
        <v>150</v>
      </c>
      <c r="B9" s="1">
        <v>53</v>
      </c>
      <c r="C9" s="1">
        <v>50</v>
      </c>
      <c r="D9" s="1">
        <f t="shared" si="0"/>
        <v>48.5</v>
      </c>
      <c r="E9" s="1">
        <f t="shared" si="6"/>
        <v>0.8738738738738738</v>
      </c>
      <c r="F9" s="1">
        <f t="shared" si="1"/>
        <v>57.600326293883455</v>
      </c>
      <c r="G9" s="1">
        <v>69</v>
      </c>
      <c r="H9" s="1">
        <v>70</v>
      </c>
      <c r="I9" s="1">
        <f t="shared" si="2"/>
        <v>30.5</v>
      </c>
      <c r="J9" s="1">
        <f t="shared" si="7"/>
        <v>0.7011494252873564</v>
      </c>
      <c r="K9" s="1">
        <f t="shared" si="3"/>
        <v>7.583534304275698</v>
      </c>
      <c r="L9" s="1">
        <v>83</v>
      </c>
      <c r="M9" s="1">
        <v>89</v>
      </c>
      <c r="N9" s="1">
        <f t="shared" si="4"/>
        <v>14</v>
      </c>
      <c r="O9" s="1">
        <f t="shared" si="8"/>
        <v>0.509090909090909</v>
      </c>
      <c r="P9" s="1">
        <f t="shared" si="5"/>
        <v>4.030338368178862</v>
      </c>
      <c r="Q9" s="1"/>
      <c r="R9" s="1"/>
      <c r="S9" s="1"/>
      <c r="T9" s="1">
        <f>AVERAGE(T4:T8)</f>
        <v>0.38181134829410696</v>
      </c>
      <c r="U9" s="1"/>
      <c r="V9" s="1"/>
      <c r="W9" s="1"/>
      <c r="X9" s="1"/>
      <c r="Y9" s="1"/>
      <c r="Z9" s="1"/>
      <c r="AA9" s="1"/>
      <c r="AB9">
        <v>90</v>
      </c>
      <c r="AD9">
        <v>120</v>
      </c>
    </row>
    <row r="10" spans="1:30" ht="12.75">
      <c r="A10" s="1">
        <v>180</v>
      </c>
      <c r="B10" s="1">
        <v>58</v>
      </c>
      <c r="C10" s="1">
        <v>56</v>
      </c>
      <c r="D10" s="1">
        <f t="shared" si="0"/>
        <v>43</v>
      </c>
      <c r="E10" s="1">
        <f t="shared" si="6"/>
        <v>0.8865979381443299</v>
      </c>
      <c r="F10" s="1">
        <f t="shared" si="1"/>
        <v>51.58339620922439</v>
      </c>
      <c r="G10" s="1">
        <v>81</v>
      </c>
      <c r="H10" s="1">
        <v>82</v>
      </c>
      <c r="I10" s="1">
        <f t="shared" si="2"/>
        <v>18.5</v>
      </c>
      <c r="J10" s="1">
        <f t="shared" si="7"/>
        <v>0.6065573770491803</v>
      </c>
      <c r="K10" s="1">
        <f t="shared" si="3"/>
        <v>4.527369979652591</v>
      </c>
      <c r="L10" s="1">
        <v>95</v>
      </c>
      <c r="M10" s="1">
        <v>98</v>
      </c>
      <c r="N10" s="1">
        <f t="shared" si="4"/>
        <v>3.5</v>
      </c>
      <c r="O10" s="1">
        <f t="shared" si="8"/>
        <v>0.25</v>
      </c>
      <c r="P10" s="1">
        <f t="shared" si="5"/>
        <v>2.1203610154988994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>
        <v>100</v>
      </c>
      <c r="AD10">
        <v>60</v>
      </c>
    </row>
    <row r="11" spans="1:27" ht="12.75">
      <c r="A11" s="1">
        <v>210</v>
      </c>
      <c r="B11" s="1">
        <v>62</v>
      </c>
      <c r="C11" s="1">
        <v>60</v>
      </c>
      <c r="D11" s="1">
        <f t="shared" si="0"/>
        <v>39</v>
      </c>
      <c r="E11" s="1">
        <f t="shared" si="6"/>
        <v>0.9069767441860465</v>
      </c>
      <c r="F11" s="1">
        <f t="shared" si="1"/>
        <v>46.1949946412088</v>
      </c>
      <c r="G11" s="1">
        <v>97</v>
      </c>
      <c r="H11" s="1">
        <v>95</v>
      </c>
      <c r="I11" s="1">
        <f t="shared" si="2"/>
        <v>4</v>
      </c>
      <c r="J11" s="1">
        <f t="shared" si="7"/>
        <v>0.21621621621621623</v>
      </c>
      <c r="K11" s="1">
        <f t="shared" si="3"/>
        <v>2.7028398778525973</v>
      </c>
      <c r="L11" s="1">
        <v>100</v>
      </c>
      <c r="M11" s="1">
        <v>100</v>
      </c>
      <c r="N11" s="1">
        <f t="shared" si="4"/>
        <v>0</v>
      </c>
      <c r="O11" s="1">
        <f t="shared" si="8"/>
        <v>0</v>
      </c>
      <c r="P11" s="1">
        <f t="shared" si="5"/>
        <v>1.1155219302539712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>
        <v>240</v>
      </c>
      <c r="B12" s="1">
        <v>65</v>
      </c>
      <c r="C12" s="1">
        <v>63</v>
      </c>
      <c r="D12" s="1">
        <f t="shared" si="0"/>
        <v>36</v>
      </c>
      <c r="E12" s="1">
        <f t="shared" si="6"/>
        <v>0.9230769230769231</v>
      </c>
      <c r="F12" s="1">
        <f t="shared" si="1"/>
        <v>41.36946550098813</v>
      </c>
      <c r="G12" s="1">
        <v>100</v>
      </c>
      <c r="H12" s="1" t="s">
        <v>4</v>
      </c>
      <c r="I12" s="1">
        <f t="shared" si="2"/>
        <v>0</v>
      </c>
      <c r="J12" s="1">
        <f t="shared" si="7"/>
        <v>0</v>
      </c>
      <c r="K12" s="1">
        <f t="shared" si="3"/>
        <v>1.613595407078</v>
      </c>
      <c r="L12" s="1"/>
      <c r="M12" s="1"/>
      <c r="N12" s="1"/>
      <c r="O12" s="1">
        <f>AVERAGE(O5:O11)</f>
        <v>0.526109006816257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>
        <v>270</v>
      </c>
      <c r="B13" s="1">
        <v>67</v>
      </c>
      <c r="C13" s="1">
        <v>65</v>
      </c>
      <c r="D13" s="1">
        <f t="shared" si="0"/>
        <v>34</v>
      </c>
      <c r="E13" s="1">
        <f t="shared" si="6"/>
        <v>0.9444444444444444</v>
      </c>
      <c r="F13" s="1">
        <f t="shared" si="1"/>
        <v>37.04801113475491</v>
      </c>
      <c r="G13" s="1"/>
      <c r="H13" s="1"/>
      <c r="I13" s="1"/>
      <c r="J13" s="1">
        <f>AVERAGE(J5:J12)</f>
        <v>0.5969848140156742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>
      <c r="A14" s="1">
        <v>300</v>
      </c>
      <c r="B14" s="1">
        <v>69</v>
      </c>
      <c r="C14" s="1">
        <v>69</v>
      </c>
      <c r="D14" s="1">
        <f t="shared" si="0"/>
        <v>31</v>
      </c>
      <c r="E14" s="1">
        <f t="shared" si="6"/>
        <v>0.9117647058823529</v>
      </c>
      <c r="F14" s="1">
        <f t="shared" si="1"/>
        <v>33.17797589161841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330</v>
      </c>
      <c r="B15" s="1">
        <v>70</v>
      </c>
      <c r="C15" s="1">
        <v>71</v>
      </c>
      <c r="D15" s="1">
        <f t="shared" si="0"/>
        <v>29.5</v>
      </c>
      <c r="E15" s="1">
        <f t="shared" si="6"/>
        <v>0.9516129032258065</v>
      </c>
      <c r="F15" s="1">
        <f t="shared" si="1"/>
        <v>29.712204529979953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1"/>
      <c r="B16" s="1"/>
      <c r="C16" s="1"/>
      <c r="D16" s="1"/>
      <c r="E16" s="1">
        <f>AVERAGE(E5:E15)</f>
        <v>0.8955407804051835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</sheetData>
  <mergeCells count="4">
    <mergeCell ref="Q1:S1"/>
    <mergeCell ref="B1:D1"/>
    <mergeCell ref="G1:I1"/>
    <mergeCell ref="L1:N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Some One</cp:lastModifiedBy>
  <dcterms:created xsi:type="dcterms:W3CDTF">2006-11-16T14:26:36Z</dcterms:created>
  <dcterms:modified xsi:type="dcterms:W3CDTF">2007-01-22T23:39:31Z</dcterms:modified>
  <cp:category/>
  <cp:version/>
  <cp:contentType/>
  <cp:contentStatus/>
</cp:coreProperties>
</file>