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1"/>
  </bookViews>
  <sheets>
    <sheet name="Sheet1" sheetId="1" r:id="rId1"/>
    <sheet name="Sheet2" sheetId="2" r:id="rId2"/>
    <sheet name="Sheet3" sheetId="3" r:id="rId3"/>
  </sheets>
  <definedNames>
    <definedName name="AppC1">'Sheet2'!$A$1:$I$48</definedName>
  </definedNames>
  <calcPr fullCalcOnLoad="1"/>
</workbook>
</file>

<file path=xl/sharedStrings.xml><?xml version="1.0" encoding="utf-8"?>
<sst xmlns="http://schemas.openxmlformats.org/spreadsheetml/2006/main" count="110" uniqueCount="81">
  <si>
    <t>Summary of Accounts</t>
  </si>
  <si>
    <t>ERA Homes plc</t>
  </si>
  <si>
    <t>Aeon Construction plc</t>
  </si>
  <si>
    <t>Years ended 31 December</t>
  </si>
  <si>
    <t>Years ended 30 September</t>
  </si>
  <si>
    <t>2000</t>
  </si>
  <si>
    <t>1999</t>
  </si>
  <si>
    <t>Profit and Loss Accounts</t>
  </si>
  <si>
    <t>Sales</t>
  </si>
  <si>
    <t>£'000</t>
  </si>
  <si>
    <t>Other operating &amp; administrative expenses</t>
  </si>
  <si>
    <t>Interest payable</t>
  </si>
  <si>
    <t>Cost of sales</t>
  </si>
  <si>
    <t>Taxation</t>
  </si>
  <si>
    <t>Dividends</t>
  </si>
  <si>
    <t>Profit/(loss) retained for the year</t>
  </si>
  <si>
    <t>Profit/(loss) attributable to shareholders</t>
  </si>
  <si>
    <t>Profit/(loss) on ordinary activities before taxation</t>
  </si>
  <si>
    <t>Balance Sheets</t>
  </si>
  <si>
    <t>Fixed assets</t>
  </si>
  <si>
    <t xml:space="preserve">   Tangible assets</t>
  </si>
  <si>
    <t xml:space="preserve">   Investments</t>
  </si>
  <si>
    <t>Current assets</t>
  </si>
  <si>
    <t xml:space="preserve">   Stocks and work in progress</t>
  </si>
  <si>
    <t xml:space="preserve">   Debtors</t>
  </si>
  <si>
    <t xml:space="preserve">   Short term investments</t>
  </si>
  <si>
    <t xml:space="preserve">   Cash</t>
  </si>
  <si>
    <t>Current liabilities</t>
  </si>
  <si>
    <t xml:space="preserve">   Creditors</t>
  </si>
  <si>
    <t xml:space="preserve">   Bank overdraft</t>
  </si>
  <si>
    <t>Net current assets</t>
  </si>
  <si>
    <r>
      <t>Less:</t>
    </r>
    <r>
      <rPr>
        <sz val="10"/>
        <rFont val="Times New Roman"/>
        <family val="1"/>
      </rPr>
      <t xml:space="preserve"> Creditors falling due after one year</t>
    </r>
  </si>
  <si>
    <t xml:space="preserve">   Bank loans</t>
  </si>
  <si>
    <t xml:space="preserve">   Other</t>
  </si>
  <si>
    <t>Financed by:</t>
  </si>
  <si>
    <t>Share capital authorised and issued</t>
  </si>
  <si>
    <t>Revaluation reserve</t>
  </si>
  <si>
    <t>Revenue reserves</t>
  </si>
  <si>
    <t>Ratios</t>
  </si>
  <si>
    <t>Gross Margin</t>
  </si>
  <si>
    <t>Operating Margin</t>
  </si>
  <si>
    <t>Return on Capital Employed</t>
  </si>
  <si>
    <t>Current Ratio</t>
  </si>
  <si>
    <t>Acid Test Ratio</t>
  </si>
  <si>
    <t>Debtors (days)</t>
  </si>
  <si>
    <t>Stock Turnover (days)</t>
  </si>
  <si>
    <t>Trade creditors (days)</t>
  </si>
  <si>
    <t>Sector</t>
  </si>
  <si>
    <t>Average</t>
  </si>
  <si>
    <t>Operating profit/(loss) before interest and taxation</t>
  </si>
  <si>
    <t>Gross profit/(loss)</t>
  </si>
  <si>
    <t>Appendix C1</t>
  </si>
  <si>
    <t>Value of remainder of contract outstanding:</t>
  </si>
  <si>
    <t>£</t>
  </si>
  <si>
    <t>Total contract price</t>
  </si>
  <si>
    <t>Value of work done to 20/9/01</t>
  </si>
  <si>
    <t>Estimate of work done since 20/9/01</t>
  </si>
  <si>
    <t>Estimated value of remainder of contract at original price</t>
  </si>
  <si>
    <t>Era</t>
  </si>
  <si>
    <t>Add:</t>
  </si>
  <si>
    <t>Additional cost of temporary accommodation</t>
  </si>
  <si>
    <t>Less:</t>
  </si>
  <si>
    <t>Amounts retained</t>
  </si>
  <si>
    <t>Work in progress not payable to Epoch</t>
  </si>
  <si>
    <t>Net increase in costs</t>
  </si>
  <si>
    <t>Aeon</t>
  </si>
  <si>
    <t>Cost of works (excluding omissions)</t>
  </si>
  <si>
    <t>Estimated value of remainder of contract</t>
  </si>
  <si>
    <t>Omissions rectification</t>
  </si>
  <si>
    <t>Insurance bond</t>
  </si>
  <si>
    <t>Page</t>
  </si>
  <si>
    <t>3</t>
  </si>
  <si>
    <t>7</t>
  </si>
  <si>
    <t>7,11</t>
  </si>
  <si>
    <t>11</t>
  </si>
  <si>
    <t>16</t>
  </si>
  <si>
    <t>above</t>
  </si>
  <si>
    <t>Increase in price</t>
  </si>
  <si>
    <t>Increase in price (15% of remainder)</t>
  </si>
  <si>
    <t>26</t>
  </si>
  <si>
    <t>7,24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</si>
</sst>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;\(#,##0\)"/>
  </numFmts>
  <fonts count="12">
    <font>
      <sz val="11"/>
      <name val="Times New Roman"/>
      <family val="1"/>
    </font>
    <font>
      <sz val="10"/>
      <name val="Arial"/>
      <family val="0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173" fontId="0" fillId="0" borderId="0" xfId="0" applyAlignment="1">
      <alignment/>
    </xf>
    <xf numFmtId="173" fontId="2" fillId="0" borderId="0" xfId="0" applyFont="1" applyAlignment="1">
      <alignment/>
    </xf>
    <xf numFmtId="173" fontId="3" fillId="0" borderId="0" xfId="0" applyFont="1" applyAlignment="1">
      <alignment/>
    </xf>
    <xf numFmtId="173" fontId="4" fillId="0" borderId="0" xfId="0" applyFont="1" applyAlignment="1">
      <alignment/>
    </xf>
    <xf numFmtId="173" fontId="0" fillId="0" borderId="0" xfId="0" applyAlignment="1" quotePrefix="1">
      <alignment/>
    </xf>
    <xf numFmtId="173" fontId="0" fillId="0" borderId="0" xfId="0" applyAlignment="1">
      <alignment horizontal="center"/>
    </xf>
    <xf numFmtId="173" fontId="0" fillId="0" borderId="0" xfId="0" applyAlignment="1" quotePrefix="1">
      <alignment horizontal="center"/>
    </xf>
    <xf numFmtId="173" fontId="5" fillId="0" borderId="0" xfId="0" applyFont="1" applyAlignment="1">
      <alignment/>
    </xf>
    <xf numFmtId="173" fontId="6" fillId="0" borderId="0" xfId="0" applyFont="1" applyAlignment="1">
      <alignment/>
    </xf>
    <xf numFmtId="173" fontId="7" fillId="0" borderId="0" xfId="0" applyFont="1" applyAlignment="1">
      <alignment/>
    </xf>
    <xf numFmtId="173" fontId="5" fillId="0" borderId="0" xfId="0" applyFont="1" applyAlignment="1">
      <alignment horizontal="center"/>
    </xf>
    <xf numFmtId="173" fontId="8" fillId="0" borderId="0" xfId="0" applyFont="1" applyAlignment="1">
      <alignment/>
    </xf>
    <xf numFmtId="173" fontId="0" fillId="0" borderId="1" xfId="0" applyBorder="1" applyAlignment="1">
      <alignment/>
    </xf>
    <xf numFmtId="173" fontId="0" fillId="0" borderId="1" xfId="0" applyBorder="1" applyAlignment="1">
      <alignment horizontal="right"/>
    </xf>
    <xf numFmtId="173" fontId="0" fillId="0" borderId="2" xfId="0" applyBorder="1" applyAlignment="1">
      <alignment/>
    </xf>
    <xf numFmtId="173" fontId="0" fillId="0" borderId="3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9" fillId="0" borderId="0" xfId="0" applyFont="1" applyAlignment="1">
      <alignment/>
    </xf>
    <xf numFmtId="173" fontId="0" fillId="0" borderId="6" xfId="0" applyBorder="1" applyAlignment="1">
      <alignment/>
    </xf>
    <xf numFmtId="173" fontId="0" fillId="0" borderId="0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9" fontId="0" fillId="0" borderId="0" xfId="0" applyNumberFormat="1" applyAlignment="1">
      <alignment/>
    </xf>
    <xf numFmtId="9" fontId="5" fillId="0" borderId="0" xfId="0" applyNumberFormat="1" applyFont="1" applyAlignment="1">
      <alignment/>
    </xf>
    <xf numFmtId="173" fontId="10" fillId="0" borderId="0" xfId="0" applyFont="1" applyAlignment="1">
      <alignment/>
    </xf>
    <xf numFmtId="173" fontId="11" fillId="0" borderId="0" xfId="0" applyFont="1" applyAlignment="1">
      <alignment/>
    </xf>
    <xf numFmtId="173" fontId="11" fillId="0" borderId="0" xfId="0" applyFont="1" applyAlignment="1">
      <alignment horizontal="center"/>
    </xf>
    <xf numFmtId="173" fontId="11" fillId="0" borderId="2" xfId="0" applyFont="1" applyBorder="1" applyAlignment="1">
      <alignment/>
    </xf>
    <xf numFmtId="173" fontId="3" fillId="0" borderId="0" xfId="0" applyFont="1" applyBorder="1" applyAlignment="1">
      <alignment/>
    </xf>
    <xf numFmtId="173" fontId="0" fillId="0" borderId="0" xfId="0" applyBorder="1" applyAlignment="1" quotePrefix="1">
      <alignment/>
    </xf>
    <xf numFmtId="173" fontId="10" fillId="0" borderId="0" xfId="0" applyFont="1" applyBorder="1" applyAlignment="1">
      <alignment horizontal="right"/>
    </xf>
    <xf numFmtId="173" fontId="10" fillId="0" borderId="0" xfId="0" applyFont="1" applyBorder="1" applyAlignment="1">
      <alignment/>
    </xf>
    <xf numFmtId="173" fontId="11" fillId="0" borderId="0" xfId="0" applyFont="1" applyBorder="1" applyAlignment="1">
      <alignment/>
    </xf>
    <xf numFmtId="173" fontId="5" fillId="0" borderId="0" xfId="0" applyFont="1" applyAlignment="1">
      <alignment horizontal="center"/>
    </xf>
    <xf numFmtId="173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C4" sqref="C4"/>
    </sheetView>
  </sheetViews>
  <sheetFormatPr defaultColWidth="12.7109375" defaultRowHeight="15"/>
  <cols>
    <col min="1" max="1" width="29.421875" style="0" customWidth="1"/>
    <col min="2" max="3" width="8.00390625" style="0" customWidth="1"/>
    <col min="4" max="5" width="11.7109375" style="0" customWidth="1"/>
    <col min="6" max="6" width="4.7109375" style="0" customWidth="1"/>
    <col min="7" max="8" width="11.7109375" style="0" customWidth="1"/>
    <col min="9" max="9" width="1.7109375" style="0" customWidth="1"/>
    <col min="10" max="16384" width="8.00390625" style="0" customWidth="1"/>
  </cols>
  <sheetData>
    <row r="1" spans="1:8" ht="15">
      <c r="A1" s="9" t="s">
        <v>0</v>
      </c>
      <c r="D1" s="34" t="s">
        <v>2</v>
      </c>
      <c r="E1" s="34"/>
      <c r="G1" s="34" t="s">
        <v>1</v>
      </c>
      <c r="H1" s="34"/>
    </row>
    <row r="2" spans="1:8" ht="15">
      <c r="A2" s="2"/>
      <c r="D2" s="35" t="s">
        <v>3</v>
      </c>
      <c r="E2" s="35"/>
      <c r="G2" s="35" t="s">
        <v>4</v>
      </c>
      <c r="H2" s="35"/>
    </row>
    <row r="3" spans="1:8" ht="15">
      <c r="A3" s="8" t="s">
        <v>7</v>
      </c>
      <c r="D3" s="6" t="s">
        <v>5</v>
      </c>
      <c r="E3" s="6" t="s">
        <v>6</v>
      </c>
      <c r="G3" s="6" t="s">
        <v>5</v>
      </c>
      <c r="H3" s="6" t="s">
        <v>6</v>
      </c>
    </row>
    <row r="4" spans="1:8" ht="15">
      <c r="A4" s="2"/>
      <c r="C4" s="1"/>
      <c r="D4" s="5" t="s">
        <v>9</v>
      </c>
      <c r="E4" s="5" t="s">
        <v>9</v>
      </c>
      <c r="G4" s="5" t="s">
        <v>9</v>
      </c>
      <c r="H4" s="5" t="s">
        <v>9</v>
      </c>
    </row>
    <row r="5" spans="1:8" ht="15">
      <c r="A5" t="s">
        <v>8</v>
      </c>
      <c r="D5">
        <v>3287</v>
      </c>
      <c r="E5">
        <v>2598</v>
      </c>
      <c r="G5">
        <v>9343</v>
      </c>
      <c r="H5">
        <v>11964</v>
      </c>
    </row>
    <row r="6" spans="1:8" ht="15">
      <c r="A6" s="11" t="s">
        <v>12</v>
      </c>
      <c r="C6" s="3"/>
      <c r="D6" s="12">
        <v>3167</v>
      </c>
      <c r="E6" s="12">
        <v>2632</v>
      </c>
      <c r="G6" s="12">
        <v>8903</v>
      </c>
      <c r="H6" s="12">
        <v>11315</v>
      </c>
    </row>
    <row r="7" spans="1:8" ht="15">
      <c r="A7" t="s">
        <v>50</v>
      </c>
      <c r="D7">
        <f>+D5-D6</f>
        <v>120</v>
      </c>
      <c r="E7">
        <f>+E5-E6</f>
        <v>-34</v>
      </c>
      <c r="G7">
        <f>+G5-G6</f>
        <v>440</v>
      </c>
      <c r="H7">
        <f>+H5-H6</f>
        <v>649</v>
      </c>
    </row>
    <row r="8" spans="1:8" ht="15">
      <c r="A8" t="s">
        <v>10</v>
      </c>
      <c r="D8" s="12">
        <v>168</v>
      </c>
      <c r="E8" s="12">
        <v>108</v>
      </c>
      <c r="G8" s="12">
        <v>363</v>
      </c>
      <c r="H8" s="12">
        <v>397</v>
      </c>
    </row>
    <row r="9" spans="1:8" ht="15">
      <c r="A9" t="s">
        <v>49</v>
      </c>
      <c r="D9">
        <f>+D7-D8</f>
        <v>-48</v>
      </c>
      <c r="E9">
        <f>+E7-E8</f>
        <v>-142</v>
      </c>
      <c r="G9">
        <f>+G7-G8</f>
        <v>77</v>
      </c>
      <c r="H9">
        <f>+H7-H8</f>
        <v>252</v>
      </c>
    </row>
    <row r="10" spans="1:8" ht="15">
      <c r="A10" t="s">
        <v>11</v>
      </c>
      <c r="D10" s="12">
        <v>14</v>
      </c>
      <c r="E10" s="12">
        <v>5</v>
      </c>
      <c r="G10" s="12">
        <v>7</v>
      </c>
      <c r="H10" s="13">
        <v>0</v>
      </c>
    </row>
    <row r="11" spans="1:8" ht="15">
      <c r="A11" t="s">
        <v>17</v>
      </c>
      <c r="D11">
        <f>+D9-D10</f>
        <v>-62</v>
      </c>
      <c r="E11">
        <f>+E9-E10</f>
        <v>-147</v>
      </c>
      <c r="G11">
        <f>+G9-G10</f>
        <v>70</v>
      </c>
      <c r="H11">
        <f>+H9-H10</f>
        <v>252</v>
      </c>
    </row>
    <row r="12" spans="1:8" ht="15">
      <c r="A12" t="s">
        <v>13</v>
      </c>
      <c r="D12" s="12">
        <v>0</v>
      </c>
      <c r="E12" s="12">
        <v>0</v>
      </c>
      <c r="G12" s="12">
        <v>14</v>
      </c>
      <c r="H12" s="12">
        <v>50</v>
      </c>
    </row>
    <row r="13" spans="1:8" ht="15">
      <c r="A13" t="s">
        <v>16</v>
      </c>
      <c r="D13">
        <f>+D11-D12</f>
        <v>-62</v>
      </c>
      <c r="E13">
        <f>+E11-E12</f>
        <v>-147</v>
      </c>
      <c r="G13">
        <f>+G11-G12</f>
        <v>56</v>
      </c>
      <c r="H13">
        <f>+H11-H12</f>
        <v>202</v>
      </c>
    </row>
    <row r="14" spans="1:8" ht="15">
      <c r="A14" t="s">
        <v>14</v>
      </c>
      <c r="D14">
        <v>0</v>
      </c>
      <c r="E14">
        <v>0</v>
      </c>
      <c r="G14">
        <v>20</v>
      </c>
      <c r="H14">
        <v>70</v>
      </c>
    </row>
    <row r="15" spans="1:8" ht="15.75" thickBot="1">
      <c r="A15" t="s">
        <v>15</v>
      </c>
      <c r="D15" s="14">
        <f>+D13-D14</f>
        <v>-62</v>
      </c>
      <c r="E15" s="14">
        <f>+E13-E14</f>
        <v>-147</v>
      </c>
      <c r="G15" s="14">
        <f>+G13-G14</f>
        <v>36</v>
      </c>
      <c r="H15" s="14">
        <f>+H13-H14</f>
        <v>132</v>
      </c>
    </row>
    <row r="16" ht="15.75" thickTop="1"/>
    <row r="17" ht="15">
      <c r="A17" s="8" t="s">
        <v>18</v>
      </c>
    </row>
    <row r="19" ht="15">
      <c r="A19" t="s">
        <v>19</v>
      </c>
    </row>
    <row r="20" spans="1:8" ht="15">
      <c r="A20" s="4" t="s">
        <v>20</v>
      </c>
      <c r="D20" s="21">
        <v>96</v>
      </c>
      <c r="E20" s="15">
        <v>78</v>
      </c>
      <c r="G20" s="15">
        <v>157</v>
      </c>
      <c r="H20" s="15">
        <v>180</v>
      </c>
    </row>
    <row r="21" spans="1:8" ht="15">
      <c r="A21" s="4" t="s">
        <v>21</v>
      </c>
      <c r="D21" s="22">
        <v>0</v>
      </c>
      <c r="E21" s="17">
        <v>0</v>
      </c>
      <c r="G21" s="17">
        <v>27</v>
      </c>
      <c r="H21" s="17">
        <v>36</v>
      </c>
    </row>
    <row r="22" spans="4:8" ht="15">
      <c r="D22">
        <f>SUM(D20:D21)</f>
        <v>96</v>
      </c>
      <c r="E22">
        <f>SUM(E20:E21)</f>
        <v>78</v>
      </c>
      <c r="G22">
        <f>SUM(G20:G21)</f>
        <v>184</v>
      </c>
      <c r="H22">
        <f>SUM(H20:H21)</f>
        <v>216</v>
      </c>
    </row>
    <row r="23" ht="15">
      <c r="A23" t="s">
        <v>22</v>
      </c>
    </row>
    <row r="24" spans="1:8" ht="15">
      <c r="A24" s="4" t="s">
        <v>23</v>
      </c>
      <c r="D24" s="15">
        <v>409</v>
      </c>
      <c r="E24" s="15">
        <v>325</v>
      </c>
      <c r="G24" s="15">
        <v>1048</v>
      </c>
      <c r="H24" s="15">
        <v>1051</v>
      </c>
    </row>
    <row r="25" spans="1:8" ht="15">
      <c r="A25" s="4" t="s">
        <v>24</v>
      </c>
      <c r="D25" s="16">
        <v>287</v>
      </c>
      <c r="E25" s="16">
        <v>228</v>
      </c>
      <c r="G25" s="16">
        <v>976</v>
      </c>
      <c r="H25" s="16">
        <v>886</v>
      </c>
    </row>
    <row r="26" spans="1:8" ht="15">
      <c r="A26" s="4" t="s">
        <v>25</v>
      </c>
      <c r="D26" s="16">
        <v>0</v>
      </c>
      <c r="E26" s="16">
        <v>15</v>
      </c>
      <c r="G26" s="16">
        <v>0</v>
      </c>
      <c r="H26" s="16">
        <v>0</v>
      </c>
    </row>
    <row r="27" spans="1:8" ht="15">
      <c r="A27" s="4" t="s">
        <v>26</v>
      </c>
      <c r="D27" s="17">
        <v>114</v>
      </c>
      <c r="E27" s="17">
        <v>65</v>
      </c>
      <c r="G27" s="17">
        <v>0</v>
      </c>
      <c r="H27" s="17">
        <v>52</v>
      </c>
    </row>
    <row r="28" spans="4:8" ht="15">
      <c r="D28">
        <f>SUM(D24:D27)</f>
        <v>810</v>
      </c>
      <c r="E28">
        <f>SUM(E24:E27)</f>
        <v>633</v>
      </c>
      <c r="G28">
        <f>SUM(G24:G27)</f>
        <v>2024</v>
      </c>
      <c r="H28">
        <f>SUM(H24:H27)</f>
        <v>1989</v>
      </c>
    </row>
    <row r="29" ht="15">
      <c r="A29" t="s">
        <v>27</v>
      </c>
    </row>
    <row r="30" spans="1:8" ht="15">
      <c r="A30" s="4" t="s">
        <v>28</v>
      </c>
      <c r="D30" s="15">
        <v>297</v>
      </c>
      <c r="E30" s="15">
        <v>184</v>
      </c>
      <c r="G30" s="15">
        <v>758</v>
      </c>
      <c r="H30" s="15">
        <v>887</v>
      </c>
    </row>
    <row r="31" spans="1:8" ht="15">
      <c r="A31" s="4" t="s">
        <v>29</v>
      </c>
      <c r="D31" s="17">
        <v>0</v>
      </c>
      <c r="E31" s="17">
        <v>0</v>
      </c>
      <c r="G31" s="17">
        <v>55</v>
      </c>
      <c r="H31" s="17">
        <v>0</v>
      </c>
    </row>
    <row r="32" spans="4:8" ht="15">
      <c r="D32" s="19">
        <f>SUM(D30:D31)</f>
        <v>297</v>
      </c>
      <c r="E32" s="19">
        <f>SUM(E30:E31)</f>
        <v>184</v>
      </c>
      <c r="G32" s="19">
        <f>SUM(G30:G31)</f>
        <v>813</v>
      </c>
      <c r="H32" s="19">
        <f>SUM(H30:H31)</f>
        <v>887</v>
      </c>
    </row>
    <row r="33" spans="1:8" ht="15">
      <c r="A33" t="s">
        <v>30</v>
      </c>
      <c r="D33">
        <f>+D28-D32</f>
        <v>513</v>
      </c>
      <c r="E33">
        <f>+E28-E32</f>
        <v>449</v>
      </c>
      <c r="G33">
        <f>+G28-G32</f>
        <v>1211</v>
      </c>
      <c r="H33">
        <f>+H28-H32</f>
        <v>1102</v>
      </c>
    </row>
    <row r="34" ht="15">
      <c r="A34" s="18" t="s">
        <v>31</v>
      </c>
    </row>
    <row r="35" spans="1:8" ht="15">
      <c r="A35" s="4" t="s">
        <v>32</v>
      </c>
      <c r="D35" s="15">
        <v>63</v>
      </c>
      <c r="E35" s="15">
        <v>25</v>
      </c>
      <c r="G35" s="15">
        <v>40</v>
      </c>
      <c r="H35" s="15">
        <v>0</v>
      </c>
    </row>
    <row r="36" spans="1:8" ht="15">
      <c r="A36" s="4" t="s">
        <v>33</v>
      </c>
      <c r="D36" s="17">
        <v>12</v>
      </c>
      <c r="E36" s="17">
        <v>6</v>
      </c>
      <c r="G36" s="17">
        <v>14</v>
      </c>
      <c r="H36" s="17">
        <v>13</v>
      </c>
    </row>
    <row r="37" spans="4:8" ht="15">
      <c r="D37">
        <f>SUM(D35:D36)</f>
        <v>75</v>
      </c>
      <c r="E37">
        <f>SUM(E35:E36)</f>
        <v>31</v>
      </c>
      <c r="G37">
        <f>SUM(G35:G36)</f>
        <v>54</v>
      </c>
      <c r="H37">
        <f>SUM(H35:H36)</f>
        <v>13</v>
      </c>
    </row>
    <row r="38" spans="4:8" ht="15.75" thickBot="1">
      <c r="D38" s="14">
        <f>+D22+D33-D37</f>
        <v>534</v>
      </c>
      <c r="E38" s="14">
        <f>+E22+E33-E37</f>
        <v>496</v>
      </c>
      <c r="G38" s="14">
        <f>+G22+G33-G37</f>
        <v>1341</v>
      </c>
      <c r="H38" s="14">
        <f>+H22+H33-H37</f>
        <v>1305</v>
      </c>
    </row>
    <row r="39" ht="15.75" thickTop="1">
      <c r="A39" t="s">
        <v>34</v>
      </c>
    </row>
    <row r="40" spans="1:8" ht="15">
      <c r="A40" t="s">
        <v>35</v>
      </c>
      <c r="D40">
        <v>250</v>
      </c>
      <c r="E40">
        <v>150</v>
      </c>
      <c r="G40">
        <v>500</v>
      </c>
      <c r="H40">
        <v>500</v>
      </c>
    </row>
    <row r="41" spans="1:8" ht="15">
      <c r="A41" t="s">
        <v>36</v>
      </c>
      <c r="D41">
        <v>0</v>
      </c>
      <c r="E41">
        <v>0</v>
      </c>
      <c r="G41">
        <v>6</v>
      </c>
      <c r="H41">
        <v>6</v>
      </c>
    </row>
    <row r="42" spans="1:8" ht="15">
      <c r="A42" t="s">
        <v>37</v>
      </c>
      <c r="D42">
        <v>284</v>
      </c>
      <c r="E42">
        <v>346</v>
      </c>
      <c r="G42">
        <v>835</v>
      </c>
      <c r="H42">
        <v>799</v>
      </c>
    </row>
    <row r="43" spans="4:8" ht="15.75" thickBot="1">
      <c r="D43" s="14">
        <f>SUM(D40:D42)</f>
        <v>534</v>
      </c>
      <c r="E43" s="14">
        <f>SUM(E40:E42)</f>
        <v>496</v>
      </c>
      <c r="G43" s="14">
        <f>SUM(G40:G42)</f>
        <v>1341</v>
      </c>
      <c r="H43" s="14">
        <f>SUM(H40:H42)</f>
        <v>1305</v>
      </c>
    </row>
    <row r="44" spans="4:8" ht="15.75" thickTop="1">
      <c r="D44" s="20"/>
      <c r="E44" s="20"/>
      <c r="G44" s="20"/>
      <c r="H44" s="20"/>
    </row>
    <row r="45" spans="4:8" ht="15">
      <c r="D45" s="20"/>
      <c r="E45" s="20"/>
      <c r="G45" s="20"/>
      <c r="H45" s="20"/>
    </row>
    <row r="46" spans="4:8" ht="15">
      <c r="D46" s="20"/>
      <c r="E46" s="20"/>
      <c r="G46" s="20"/>
      <c r="H46" s="20"/>
    </row>
    <row r="47" spans="4:8" ht="15">
      <c r="D47" s="20"/>
      <c r="E47" s="20"/>
      <c r="G47" s="20"/>
      <c r="H47" s="20"/>
    </row>
    <row r="48" spans="4:8" ht="15">
      <c r="D48" s="20"/>
      <c r="E48" s="20"/>
      <c r="G48" s="20"/>
      <c r="H48" s="20"/>
    </row>
    <row r="49" spans="1:8" ht="15">
      <c r="A49" s="8" t="s">
        <v>38</v>
      </c>
      <c r="D49" s="34" t="s">
        <v>2</v>
      </c>
      <c r="E49" s="34"/>
      <c r="G49" s="34" t="s">
        <v>1</v>
      </c>
      <c r="H49" s="34"/>
    </row>
    <row r="50" spans="3:8" ht="15">
      <c r="C50" s="10" t="s">
        <v>47</v>
      </c>
      <c r="D50" s="35" t="s">
        <v>3</v>
      </c>
      <c r="E50" s="35"/>
      <c r="G50" s="35" t="s">
        <v>4</v>
      </c>
      <c r="H50" s="35"/>
    </row>
    <row r="51" spans="3:8" ht="15">
      <c r="C51" s="10" t="s">
        <v>48</v>
      </c>
      <c r="D51" s="6" t="s">
        <v>5</v>
      </c>
      <c r="E51" s="6" t="s">
        <v>6</v>
      </c>
      <c r="G51" s="6" t="s">
        <v>5</v>
      </c>
      <c r="H51" s="6" t="s">
        <v>6</v>
      </c>
    </row>
    <row r="52" spans="1:8" ht="15">
      <c r="A52" t="s">
        <v>39</v>
      </c>
      <c r="C52" s="24">
        <v>0.04</v>
      </c>
      <c r="D52" s="23">
        <f>+D7/D5</f>
        <v>0.03650745360511105</v>
      </c>
      <c r="E52" s="23">
        <f>+E7/E5</f>
        <v>-0.01308698999230177</v>
      </c>
      <c r="F52" s="23"/>
      <c r="G52" s="23">
        <f>+G7/G5</f>
        <v>0.047094081130257946</v>
      </c>
      <c r="H52" s="23">
        <f>+H7/H5</f>
        <v>0.05424607154797727</v>
      </c>
    </row>
    <row r="53" spans="3:8" ht="15">
      <c r="C53" s="24"/>
      <c r="D53" s="23"/>
      <c r="E53" s="23"/>
      <c r="F53" s="23"/>
      <c r="G53" s="23"/>
      <c r="H53" s="23"/>
    </row>
    <row r="54" spans="1:8" ht="15">
      <c r="A54" t="s">
        <v>40</v>
      </c>
      <c r="C54" s="24">
        <v>0.01</v>
      </c>
      <c r="D54" s="23">
        <f>+D9/D5</f>
        <v>-0.014602981442044418</v>
      </c>
      <c r="E54" s="23">
        <f>+E9/E5</f>
        <v>-0.054657428791377985</v>
      </c>
      <c r="F54" s="23"/>
      <c r="G54" s="23">
        <f>+G9/G5</f>
        <v>0.00824146419779514</v>
      </c>
      <c r="H54" s="23">
        <f>+H9/H5</f>
        <v>0.02106318956870612</v>
      </c>
    </row>
    <row r="55" spans="3:8" ht="15">
      <c r="C55" s="24"/>
      <c r="D55" s="23"/>
      <c r="E55" s="23"/>
      <c r="F55" s="23"/>
      <c r="G55" s="23"/>
      <c r="H55" s="23"/>
    </row>
    <row r="56" spans="1:8" ht="15">
      <c r="A56" t="s">
        <v>41</v>
      </c>
      <c r="C56" s="24">
        <v>0.05</v>
      </c>
      <c r="D56" s="23">
        <f>+D9/(D38+D37)</f>
        <v>-0.07881773399014778</v>
      </c>
      <c r="E56" s="23">
        <f>+E9/(E38+E37)</f>
        <v>-0.269449715370019</v>
      </c>
      <c r="F56" s="23"/>
      <c r="G56" s="23">
        <f>+G9/(G38+G37)</f>
        <v>0.055197132616487454</v>
      </c>
      <c r="H56" s="23">
        <f>+H9/(H38+H37)</f>
        <v>0.19119878603945373</v>
      </c>
    </row>
    <row r="57" spans="3:8" ht="15">
      <c r="C57" s="24"/>
      <c r="D57" s="23"/>
      <c r="E57" s="23"/>
      <c r="F57" s="23"/>
      <c r="G57" s="23"/>
      <c r="H57" s="23"/>
    </row>
    <row r="58" spans="1:8" ht="15">
      <c r="A58" t="s">
        <v>42</v>
      </c>
      <c r="C58" s="24">
        <v>1.78</v>
      </c>
      <c r="D58" s="23">
        <f>+D28/D32</f>
        <v>2.727272727272727</v>
      </c>
      <c r="E58" s="23">
        <f>+E28/E32</f>
        <v>3.4402173913043477</v>
      </c>
      <c r="F58" s="23"/>
      <c r="G58" s="23">
        <f>+G28/G32</f>
        <v>2.4895448954489545</v>
      </c>
      <c r="H58" s="23">
        <f>+H28/H32</f>
        <v>2.2423900789177003</v>
      </c>
    </row>
    <row r="59" spans="3:8" ht="15">
      <c r="C59" s="24"/>
      <c r="D59" s="23"/>
      <c r="E59" s="23"/>
      <c r="F59" s="23"/>
      <c r="G59" s="23"/>
      <c r="H59" s="23"/>
    </row>
    <row r="60" spans="1:8" ht="15">
      <c r="A60" t="s">
        <v>43</v>
      </c>
      <c r="C60" s="24">
        <v>1.04</v>
      </c>
      <c r="D60" s="23">
        <f>+(D28-D24)/D32</f>
        <v>1.3501683501683501</v>
      </c>
      <c r="E60" s="23">
        <f>+(E28-E24)/E32</f>
        <v>1.673913043478261</v>
      </c>
      <c r="F60" s="23"/>
      <c r="G60" s="23">
        <f>+(G28-G24)/G32</f>
        <v>1.2004920049200491</v>
      </c>
      <c r="H60" s="23">
        <f>+(H28-H24)/H32</f>
        <v>1.0574971815107101</v>
      </c>
    </row>
    <row r="61" ht="15">
      <c r="C61" s="7"/>
    </row>
    <row r="62" spans="1:8" ht="15">
      <c r="A62" t="s">
        <v>45</v>
      </c>
      <c r="C62" s="7">
        <v>53</v>
      </c>
      <c r="D62">
        <f>+D24*365/D6</f>
        <v>47.13766971897695</v>
      </c>
      <c r="E62">
        <f>+E24*365/E6</f>
        <v>45.07028875379939</v>
      </c>
      <c r="G62">
        <f>+G24*365/G6</f>
        <v>42.96529259800067</v>
      </c>
      <c r="H62">
        <f>+H24*365/H6</f>
        <v>33.903225806451616</v>
      </c>
    </row>
    <row r="63" ht="15">
      <c r="C63" s="7"/>
    </row>
    <row r="64" spans="1:8" ht="15">
      <c r="A64" t="s">
        <v>44</v>
      </c>
      <c r="C64" s="7">
        <v>41</v>
      </c>
      <c r="D64">
        <f>+D25*365/D5</f>
        <v>31.869485853361727</v>
      </c>
      <c r="E64">
        <f>+E25*365/E5</f>
        <v>32.032332563510394</v>
      </c>
      <c r="G64">
        <f>+G25*365/G5</f>
        <v>38.12908059509793</v>
      </c>
      <c r="H64">
        <f>+H25*365/H5</f>
        <v>27.030257438983618</v>
      </c>
    </row>
    <row r="65" ht="15">
      <c r="C65" s="7"/>
    </row>
    <row r="66" spans="1:8" ht="15">
      <c r="A66" t="s">
        <v>46</v>
      </c>
      <c r="C66" s="7">
        <v>47</v>
      </c>
      <c r="D66">
        <f>+D30*365/D6</f>
        <v>34.22955478370698</v>
      </c>
      <c r="E66">
        <f>+E30*365/E6</f>
        <v>25.51671732522796</v>
      </c>
      <c r="G66">
        <f>+G30*365/G6</f>
        <v>31.076041783668426</v>
      </c>
      <c r="H66">
        <f>+H30*365/H6</f>
        <v>28.612903225806452</v>
      </c>
    </row>
  </sheetData>
  <mergeCells count="8">
    <mergeCell ref="D2:E2"/>
    <mergeCell ref="G2:H2"/>
    <mergeCell ref="D1:E1"/>
    <mergeCell ref="G1:H1"/>
    <mergeCell ref="D49:E49"/>
    <mergeCell ref="G49:H49"/>
    <mergeCell ref="D50:E50"/>
    <mergeCell ref="G50:H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1">
      <selection activeCell="C2" sqref="C2"/>
    </sheetView>
  </sheetViews>
  <sheetFormatPr defaultColWidth="9.140625" defaultRowHeight="15"/>
  <cols>
    <col min="1" max="1" width="10.8515625" style="0" customWidth="1"/>
    <col min="2" max="6" width="8.00390625" style="0" customWidth="1"/>
    <col min="7" max="7" width="10.28125" style="0" customWidth="1"/>
    <col min="8" max="8" width="11.00390625" style="0" customWidth="1"/>
    <col min="9" max="16384" width="8.00390625" style="0" customWidth="1"/>
  </cols>
  <sheetData>
    <row r="1" ht="15">
      <c r="A1" s="3" t="s">
        <v>51</v>
      </c>
    </row>
    <row r="3" spans="1:9" ht="15">
      <c r="A3" s="26" t="s">
        <v>52</v>
      </c>
      <c r="G3" s="27" t="s">
        <v>53</v>
      </c>
      <c r="H3" s="27" t="s">
        <v>53</v>
      </c>
      <c r="I3" s="26" t="s">
        <v>70</v>
      </c>
    </row>
    <row r="4" spans="1:9" ht="15">
      <c r="A4" t="s">
        <v>54</v>
      </c>
      <c r="H4">
        <v>3520000</v>
      </c>
      <c r="I4" s="4" t="s">
        <v>71</v>
      </c>
    </row>
    <row r="5" spans="1:9" ht="15">
      <c r="A5" t="s">
        <v>55</v>
      </c>
      <c r="H5">
        <v>-848394</v>
      </c>
      <c r="I5" s="4" t="s">
        <v>74</v>
      </c>
    </row>
    <row r="6" spans="1:9" ht="15">
      <c r="A6" t="s">
        <v>56</v>
      </c>
      <c r="H6">
        <v>-220000</v>
      </c>
      <c r="I6" s="4" t="s">
        <v>74</v>
      </c>
    </row>
    <row r="7" spans="1:8" ht="15.75" thickBot="1">
      <c r="A7" t="s">
        <v>57</v>
      </c>
      <c r="H7" s="14">
        <f>SUM(H4:H6)</f>
        <v>2451606</v>
      </c>
    </row>
    <row r="8" ht="15.75" thickTop="1"/>
    <row r="9" ht="15">
      <c r="A9" s="2" t="s">
        <v>58</v>
      </c>
    </row>
    <row r="10" spans="1:9" ht="15">
      <c r="A10" t="s">
        <v>78</v>
      </c>
      <c r="H10">
        <f>+H7*0.15</f>
        <v>367740.89999999997</v>
      </c>
      <c r="I10" s="4" t="s">
        <v>72</v>
      </c>
    </row>
    <row r="11" spans="1:9" ht="15">
      <c r="A11" s="25" t="s">
        <v>59</v>
      </c>
      <c r="B11" t="s">
        <v>68</v>
      </c>
      <c r="H11" s="20">
        <v>145000</v>
      </c>
      <c r="I11" s="4" t="s">
        <v>80</v>
      </c>
    </row>
    <row r="12" spans="2:9" ht="15">
      <c r="B12" t="s">
        <v>60</v>
      </c>
      <c r="H12" s="12">
        <v>249000</v>
      </c>
      <c r="I12" s="4" t="s">
        <v>79</v>
      </c>
    </row>
    <row r="13" ht="15">
      <c r="H13">
        <f>SUM(H10:H12)</f>
        <v>761740.8999999999</v>
      </c>
    </row>
    <row r="14" spans="1:9" ht="15">
      <c r="A14" s="25" t="s">
        <v>61</v>
      </c>
      <c r="B14" t="s">
        <v>62</v>
      </c>
      <c r="G14">
        <v>33789</v>
      </c>
      <c r="I14" s="4" t="s">
        <v>73</v>
      </c>
    </row>
    <row r="15" spans="2:9" ht="15">
      <c r="B15" t="s">
        <v>63</v>
      </c>
      <c r="G15" s="20">
        <v>220000</v>
      </c>
      <c r="I15" s="4" t="s">
        <v>73</v>
      </c>
    </row>
    <row r="16" spans="2:9" ht="15">
      <c r="B16" t="s">
        <v>69</v>
      </c>
      <c r="G16" s="12">
        <v>250000</v>
      </c>
      <c r="I16" s="4"/>
    </row>
    <row r="17" spans="7:8" ht="15">
      <c r="G17" s="20"/>
      <c r="H17">
        <f>-SUM(G14:G16)</f>
        <v>-503789</v>
      </c>
    </row>
    <row r="18" spans="1:8" ht="15.75" thickBot="1">
      <c r="A18" s="26" t="s">
        <v>64</v>
      </c>
      <c r="H18" s="28">
        <f>SUM(H13:H17)</f>
        <v>257951.8999999999</v>
      </c>
    </row>
    <row r="19" ht="15.75" thickTop="1"/>
    <row r="20" ht="15">
      <c r="A20" s="2" t="s">
        <v>65</v>
      </c>
    </row>
    <row r="21" spans="1:9" ht="15">
      <c r="A21" t="s">
        <v>66</v>
      </c>
      <c r="H21">
        <v>2830637</v>
      </c>
      <c r="I21" s="4" t="s">
        <v>74</v>
      </c>
    </row>
    <row r="22" spans="1:9" ht="15">
      <c r="A22" t="s">
        <v>67</v>
      </c>
      <c r="H22" s="12">
        <v>2451606</v>
      </c>
      <c r="I22" t="s">
        <v>76</v>
      </c>
    </row>
    <row r="23" spans="1:8" ht="15">
      <c r="A23" t="s">
        <v>77</v>
      </c>
      <c r="H23">
        <f>+H21-H22</f>
        <v>379031</v>
      </c>
    </row>
    <row r="24" spans="1:9" ht="15">
      <c r="A24" s="25" t="s">
        <v>59</v>
      </c>
      <c r="B24" t="s">
        <v>68</v>
      </c>
      <c r="H24">
        <v>150000</v>
      </c>
      <c r="I24" s="4" t="s">
        <v>74</v>
      </c>
    </row>
    <row r="25" spans="2:9" ht="15">
      <c r="B25" t="s">
        <v>60</v>
      </c>
      <c r="H25" s="12">
        <v>181000</v>
      </c>
      <c r="I25" s="4" t="s">
        <v>79</v>
      </c>
    </row>
    <row r="26" ht="15">
      <c r="H26">
        <f>SUM(H23:H25)</f>
        <v>710031</v>
      </c>
    </row>
    <row r="27" spans="1:9" ht="15">
      <c r="A27" s="25" t="s">
        <v>61</v>
      </c>
      <c r="B27" t="s">
        <v>62</v>
      </c>
      <c r="G27">
        <v>33789</v>
      </c>
      <c r="I27" s="4" t="s">
        <v>73</v>
      </c>
    </row>
    <row r="28" spans="2:9" ht="15">
      <c r="B28" t="s">
        <v>63</v>
      </c>
      <c r="G28" s="20">
        <v>220000</v>
      </c>
      <c r="I28" s="4" t="s">
        <v>73</v>
      </c>
    </row>
    <row r="29" spans="2:9" ht="15">
      <c r="B29" t="s">
        <v>69</v>
      </c>
      <c r="G29" s="12">
        <v>250000</v>
      </c>
      <c r="I29" s="4" t="s">
        <v>75</v>
      </c>
    </row>
    <row r="30" ht="15">
      <c r="H30">
        <f>-SUM(G27:G29)</f>
        <v>-503789</v>
      </c>
    </row>
    <row r="31" spans="1:8" ht="15.75" thickBot="1">
      <c r="A31" s="26" t="s">
        <v>64</v>
      </c>
      <c r="H31" s="28">
        <f>SUM(H26:H30)</f>
        <v>206242</v>
      </c>
    </row>
    <row r="32" ht="15.75" thickTop="1"/>
    <row r="33" spans="1:9" ht="15">
      <c r="A33" s="29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3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3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31"/>
      <c r="B38" s="20"/>
      <c r="C38" s="20"/>
      <c r="D38" s="20"/>
      <c r="E38" s="20"/>
      <c r="F38" s="20"/>
      <c r="G38" s="20"/>
      <c r="H38" s="20"/>
      <c r="I38" s="3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32"/>
      <c r="B41" s="20"/>
      <c r="C41" s="20"/>
      <c r="D41" s="20"/>
      <c r="E41" s="20"/>
      <c r="F41" s="20"/>
      <c r="G41" s="20"/>
      <c r="H41" s="20"/>
      <c r="I41" s="3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3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32"/>
      <c r="B44" s="20"/>
      <c r="C44" s="20"/>
      <c r="D44" s="20"/>
      <c r="E44" s="20"/>
      <c r="F44" s="20"/>
      <c r="G44" s="20"/>
      <c r="H44" s="20"/>
      <c r="I44" s="3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3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3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33"/>
      <c r="B48" s="20"/>
      <c r="C48" s="20"/>
      <c r="D48" s="20"/>
      <c r="E48" s="20"/>
      <c r="F48" s="20"/>
      <c r="G48" s="20"/>
      <c r="H48" s="33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CIPFA User</cp:lastModifiedBy>
  <cp:lastPrinted>2001-10-13T17:52:44Z</cp:lastPrinted>
  <dcterms:created xsi:type="dcterms:W3CDTF">2001-01-07T15:01:05Z</dcterms:created>
  <dcterms:modified xsi:type="dcterms:W3CDTF">2003-04-07T14:36:01Z</dcterms:modified>
  <cp:category/>
  <cp:version/>
  <cp:contentType/>
  <cp:contentStatus/>
</cp:coreProperties>
</file>